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50" windowWidth="15360" windowHeight="91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<sst xmlns="http://schemas.openxmlformats.org/spreadsheetml/2006/main" count="30" uniqueCount="24">
  <si>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Rig weight</t>
  </si>
  <si>
    <t>g</t>
  </si>
  <si>
    <r>
      <t>m</t>
    </r>
    <r>
      <rPr>
        <vertAlign val="superscript"/>
        <sz val="10"/>
        <rFont val="Arial"/>
        <family val="2"/>
      </rPr>
      <t>2</t>
    </r>
  </si>
  <si>
    <t>Normal kite line angle</t>
  </si>
  <si>
    <t>Kite surface area</t>
  </si>
  <si>
    <t>Pressure drag coefficient</t>
  </si>
  <si>
    <t>Line length</t>
  </si>
  <si>
    <t>m</t>
  </si>
  <si>
    <t>Length from rig to kite</t>
  </si>
  <si>
    <t>Kite altitude</t>
  </si>
  <si>
    <t>Rig altitude</t>
  </si>
  <si>
    <t>Wind speed</t>
  </si>
  <si>
    <t>Line tension</t>
  </si>
  <si>
    <t>Line angle to rig</t>
  </si>
  <si>
    <t>N</t>
  </si>
  <si>
    <t>Horizontal distance to rig</t>
  </si>
  <si>
    <t>Horizontal distance to kite</t>
  </si>
  <si>
    <r>
      <t>m s</t>
    </r>
    <r>
      <rPr>
        <vertAlign val="superscript"/>
        <sz val="10"/>
        <rFont val="Arial"/>
        <family val="2"/>
      </rPr>
      <t>-1</t>
    </r>
  </si>
  <si>
    <t>Input</t>
  </si>
  <si>
    <t>Output</t>
  </si>
  <si>
    <t>o</t>
  </si>
  <si>
    <t>x</t>
  </si>
  <si>
    <t>y</t>
  </si>
  <si>
    <t>Kite Load Height Calculator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</si>
</sst>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0" fontId="4" fillId="3" borderId="0" xfId="0" applyFont="1" applyFill="1" applyAlignment="1" applyProtection="1">
      <alignment/>
      <protection locked="0"/>
    </xf>
    <xf numFmtId="174" fontId="5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load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kite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Sheet2!$B$18:$B$20</c:f>
              <c:numCache>
                <c:ptCount val="3"/>
                <c:pt idx="0">
                  <c:v>0</c:v>
                </c:pt>
                <c:pt idx="1">
                  <c:v>121.25155236726307</c:v>
                </c:pt>
                <c:pt idx="2">
                  <c:v>133.7515523672631</c:v>
                </c:pt>
              </c:numCache>
            </c:numRef>
          </c:xVal>
          <c:yVal>
            <c:numRef>
              <c:f>Sheet2!$C$18:$C$20</c:f>
              <c:numCache>
                <c:ptCount val="3"/>
                <c:pt idx="0">
                  <c:v>0</c:v>
                </c:pt>
                <c:pt idx="1">
                  <c:v>30.381919763715693</c:v>
                </c:pt>
                <c:pt idx="2">
                  <c:v>52.03255485832666</c:v>
                </c:pt>
              </c:numCache>
            </c:numRef>
          </c:yVal>
          <c:smooth val="0"/>
        </c:ser>
        <c:axId val="30183293"/>
        <c:axId val="3214182"/>
      </c:scatterChart>
      <c:val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crossBetween val="midCat"/>
        <c:dispUnits/>
      </c:val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47650" y="25717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RowColHeaders="0" tabSelected="1" workbookViewId="0" topLeftCell="A2">
      <selection activeCell="C6" sqref="C6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4" width="6.7109375" style="0" customWidth="1"/>
    <col min="5" max="5" width="3.7109375" style="0" customWidth="1"/>
    <col min="6" max="6" width="22.57421875" style="0" customWidth="1"/>
    <col min="7" max="8" width="6.7109375" style="0" customWidth="1"/>
    <col min="9" max="9" width="3.7109375" style="0" customWidth="1"/>
  </cols>
  <sheetData>
    <row r="1" spans="1:9" ht="18">
      <c r="A1" s="5"/>
      <c r="B1" s="4" t="s">
        <v>23</v>
      </c>
      <c r="C1" s="3"/>
      <c r="D1" s="3"/>
      <c r="E1" s="3"/>
      <c r="F1" s="3"/>
      <c r="G1" s="3"/>
      <c r="H1" s="3"/>
      <c r="I1" s="5"/>
    </row>
    <row r="3" spans="2:8" ht="12.75">
      <c r="B3" s="6" t="s">
        <v>18</v>
      </c>
      <c r="C3" s="7"/>
      <c r="D3" s="7"/>
      <c r="E3" s="1"/>
      <c r="F3" s="6" t="s">
        <v>19</v>
      </c>
      <c r="G3" s="8"/>
      <c r="H3" s="8"/>
    </row>
    <row r="4" spans="2:8" ht="12.75">
      <c r="B4" s="9"/>
      <c r="C4" s="9"/>
      <c r="D4" s="9"/>
      <c r="F4" s="9"/>
      <c r="G4" s="9"/>
      <c r="H4" s="9"/>
    </row>
    <row r="5" spans="2:8" ht="14.25">
      <c r="B5" s="9" t="s">
        <v>4</v>
      </c>
      <c r="C5" s="13">
        <v>1.5</v>
      </c>
      <c r="D5" s="9" t="s">
        <v>2</v>
      </c>
      <c r="F5" s="9" t="s">
        <v>12</v>
      </c>
      <c r="G5" s="14">
        <f>0.5*C7*1.2*C13^2*C5</f>
        <v>13.5</v>
      </c>
      <c r="H5" s="9" t="s">
        <v>14</v>
      </c>
    </row>
    <row r="6" spans="2:8" ht="14.25">
      <c r="B6" s="9" t="s">
        <v>3</v>
      </c>
      <c r="C6" s="13">
        <v>60</v>
      </c>
      <c r="D6" s="10" t="s">
        <v>20</v>
      </c>
      <c r="F6" s="9"/>
      <c r="G6" s="9"/>
      <c r="H6" s="9"/>
    </row>
    <row r="7" spans="2:8" ht="14.25">
      <c r="B7" s="9" t="s">
        <v>5</v>
      </c>
      <c r="C7" s="13">
        <v>0.6</v>
      </c>
      <c r="D7" s="9"/>
      <c r="F7" s="9" t="s">
        <v>13</v>
      </c>
      <c r="G7" s="14">
        <f>IF(G5*SIN(RADIANS(C6))&gt;C10/100,C6-DEGREES(ATAN((C10/100*COS(RADIANS(C6)))/(G5-C10/100*SIN(RADIANS(C6))))),0)</f>
        <v>14.066940512346534</v>
      </c>
      <c r="H7" s="10" t="s">
        <v>20</v>
      </c>
    </row>
    <row r="8" spans="2:8" ht="12.75">
      <c r="B8" s="9" t="s">
        <v>6</v>
      </c>
      <c r="C8" s="13">
        <v>150</v>
      </c>
      <c r="D8" s="9" t="s">
        <v>7</v>
      </c>
      <c r="F8" s="9"/>
      <c r="G8" s="9"/>
      <c r="H8" s="9"/>
    </row>
    <row r="9" spans="2:8" ht="12.75">
      <c r="B9" s="11"/>
      <c r="C9" s="9"/>
      <c r="D9" s="9"/>
      <c r="F9" s="9" t="s">
        <v>10</v>
      </c>
      <c r="G9" s="15">
        <f>(C$8-C$11)*SIN(RADIANS(G7))</f>
        <v>30.381919763715693</v>
      </c>
      <c r="H9" s="9" t="s">
        <v>7</v>
      </c>
    </row>
    <row r="10" spans="2:8" ht="12.75">
      <c r="B10" s="9" t="s">
        <v>0</v>
      </c>
      <c r="C10" s="13">
        <v>1000</v>
      </c>
      <c r="D10" s="9" t="s">
        <v>1</v>
      </c>
      <c r="F10" s="9" t="s">
        <v>9</v>
      </c>
      <c r="G10" s="15">
        <f>G9+C11*SIN(RADIANS(C6))</f>
        <v>52.03255485832666</v>
      </c>
      <c r="H10" s="9" t="s">
        <v>7</v>
      </c>
    </row>
    <row r="11" spans="2:8" ht="12.75">
      <c r="B11" s="9" t="s">
        <v>8</v>
      </c>
      <c r="C11" s="13">
        <v>25</v>
      </c>
      <c r="D11" s="9" t="s">
        <v>7</v>
      </c>
      <c r="F11" s="9"/>
      <c r="G11" s="12"/>
      <c r="H11" s="9"/>
    </row>
    <row r="12" spans="2:8" ht="12.75">
      <c r="B12" s="9"/>
      <c r="C12" s="9"/>
      <c r="D12" s="9"/>
      <c r="F12" s="9" t="s">
        <v>15</v>
      </c>
      <c r="G12" s="15">
        <f>(C$8-C$11)*COS(RADIANS(G7))</f>
        <v>121.25155236726307</v>
      </c>
      <c r="H12" s="9" t="s">
        <v>7</v>
      </c>
    </row>
    <row r="13" spans="2:8" ht="14.25">
      <c r="B13" s="9" t="s">
        <v>11</v>
      </c>
      <c r="C13" s="13">
        <v>5</v>
      </c>
      <c r="D13" s="9" t="s">
        <v>17</v>
      </c>
      <c r="F13" s="9" t="s">
        <v>16</v>
      </c>
      <c r="G13" s="15">
        <f>G12+$C$11*COS(RADIANS($C$6))</f>
        <v>133.7515523672631</v>
      </c>
      <c r="H13" s="9" t="s">
        <v>7</v>
      </c>
    </row>
    <row r="14" spans="2:8" ht="12.75">
      <c r="B14" s="9"/>
      <c r="C14" s="9"/>
      <c r="D14" s="9"/>
      <c r="F14" s="9"/>
      <c r="G14" s="9"/>
      <c r="H14" s="9"/>
    </row>
    <row r="17" spans="2:3" ht="12.75">
      <c r="B17" t="s">
        <v>21</v>
      </c>
      <c r="C17" t="s">
        <v>22</v>
      </c>
    </row>
    <row r="18" spans="2:3" ht="12.75">
      <c r="B18">
        <v>0</v>
      </c>
      <c r="C18">
        <v>0</v>
      </c>
    </row>
    <row r="19" spans="2:3" ht="12.75">
      <c r="B19" s="2">
        <f>G12</f>
        <v>121.25155236726307</v>
      </c>
      <c r="C19" s="2">
        <f>G9</f>
        <v>30.381919763715693</v>
      </c>
    </row>
    <row r="20" spans="2:3" ht="12.75">
      <c r="B20" s="2">
        <f>G13</f>
        <v>133.7515523672631</v>
      </c>
      <c r="C20" s="2">
        <f>G10</f>
        <v>52.03255485832666</v>
      </c>
    </row>
    <row r="34" spans="2:3" ht="12.75">
      <c r="B34" s="1"/>
      <c r="C34" s="1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TheFoolontheHill</dc:creator>
  <cp:keywords/>
  <dc:description/>
  <cp:lastModifiedBy>Jeff Liebermann</cp:lastModifiedBy>
  <cp:lastPrinted>2001-05-19T07:28:24Z</cp:lastPrinted>
  <dcterms:created xsi:type="dcterms:W3CDTF">2001-05-17T21:08:06Z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